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1.0.251\Redakce\Stavitel\Jirka\1_2 2024\Materiály Burianová\"/>
    </mc:Choice>
  </mc:AlternateContent>
  <xr:revisionPtr revIDLastSave="0" documentId="13_ncr:1_{373F2DD7-3EEA-48E2-B5D5-EE8872788D96}" xr6:coauthVersionLast="47" xr6:coauthVersionMax="47" xr10:uidLastSave="{00000000-0000-0000-0000-000000000000}"/>
  <bookViews>
    <workbookView xWindow="1560" yWindow="1395" windowWidth="13980" windowHeight="14805" tabRatio="599" xr2:uid="{B899106A-D02A-428F-B4CA-E1DC8BBE821A}"/>
  </bookViews>
  <sheets>
    <sheet name="Cena fasády" sheetId="1" r:id="rId1"/>
    <sheet name="Cena kotvení" sheetId="4" r:id="rId2"/>
    <sheet name="Úspora tepla " sheetId="5" r:id="rId3"/>
    <sheet name="Lis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H6" i="5"/>
  <c r="F6" i="5"/>
  <c r="D6" i="5"/>
  <c r="J12" i="4"/>
  <c r="F12" i="4"/>
  <c r="J10" i="4"/>
  <c r="F10" i="4"/>
  <c r="J9" i="4"/>
  <c r="F9" i="4"/>
  <c r="J8" i="4"/>
  <c r="F8" i="4"/>
  <c r="J7" i="4"/>
  <c r="F7" i="4"/>
  <c r="J6" i="4"/>
  <c r="F6" i="4"/>
  <c r="J5" i="4"/>
  <c r="F5" i="4"/>
  <c r="C35" i="1"/>
  <c r="D8" i="1"/>
  <c r="C8" i="1"/>
  <c r="C10" i="1" s="1"/>
  <c r="C38" i="1" s="1"/>
  <c r="D6" i="1"/>
  <c r="C6" i="1"/>
  <c r="D10" i="1" l="1"/>
  <c r="D38" i="1" s="1"/>
  <c r="E38" i="1" s="1"/>
  <c r="E41" i="1" s="1"/>
</calcChain>
</file>

<file path=xl/sharedStrings.xml><?xml version="1.0" encoding="utf-8"?>
<sst xmlns="http://schemas.openxmlformats.org/spreadsheetml/2006/main" count="107" uniqueCount="83">
  <si>
    <t>ETICS tl. 160 mm</t>
  </si>
  <si>
    <t>Vnější omítkový systém</t>
  </si>
  <si>
    <r>
      <t>Cena povrchové úpravy za 1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včetně práce</t>
    </r>
  </si>
  <si>
    <t>HELUZ UNI 30</t>
  </si>
  <si>
    <t>HELUZ FAMILY 44</t>
  </si>
  <si>
    <r>
      <t>Cena svislé konstrukce za 1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včetně práce</t>
    </r>
  </si>
  <si>
    <t>Cena cihly</t>
  </si>
  <si>
    <t>Cena zedníka [Kč/h]</t>
  </si>
  <si>
    <t>Sleva</t>
  </si>
  <si>
    <t>Ceníková cena cihly</t>
  </si>
  <si>
    <t>Cena povrchové úpravy</t>
  </si>
  <si>
    <t>Cena svislé konstrukce</t>
  </si>
  <si>
    <r>
      <t>Doba zdění [h/m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</si>
  <si>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t>Rozdíl</t>
  </si>
  <si>
    <t>PU pěna</t>
  </si>
  <si>
    <t>SIDI</t>
  </si>
  <si>
    <t>SBC</t>
  </si>
  <si>
    <t>UNI 30</t>
  </si>
  <si>
    <t>FAMILY 44</t>
  </si>
  <si>
    <t>SB</t>
  </si>
  <si>
    <t>Lepidlo</t>
  </si>
  <si>
    <t>HELUZ UNI 30 + EPS 160 mm</t>
  </si>
  <si>
    <t>ÚRS</t>
  </si>
  <si>
    <t>RTS (stavební firma)</t>
  </si>
  <si>
    <t>FAMILY 50</t>
  </si>
  <si>
    <t>ETICS (knihovna)</t>
  </si>
  <si>
    <t>ProfiBaustoffe (Buchtík)</t>
  </si>
  <si>
    <t>DEK (knihovna)</t>
  </si>
  <si>
    <t>WEBER (knihovna)</t>
  </si>
  <si>
    <t>BAUMIT (knihovna)</t>
  </si>
  <si>
    <t>BAUMIT Open (knihovna)</t>
  </si>
  <si>
    <t>WEBER (Holík - Weber)</t>
  </si>
  <si>
    <t>Lehčená</t>
  </si>
  <si>
    <t>Jádro + perlinka</t>
  </si>
  <si>
    <t>Difúzně otevřený EPS</t>
  </si>
  <si>
    <t>TOD - technický dozor</t>
  </si>
  <si>
    <t>LUŠ - stavební firma</t>
  </si>
  <si>
    <t>JAM - stavební firma</t>
  </si>
  <si>
    <t>FIB - stavební firma</t>
  </si>
  <si>
    <t>RIB - stavební firma</t>
  </si>
  <si>
    <t>TOC - stavební firma</t>
  </si>
  <si>
    <t>"Zelené zadat"</t>
  </si>
  <si>
    <t>Součinitel prostupu tepla [W/m2.K]</t>
  </si>
  <si>
    <t>Cena tepla  [kč/MWh]</t>
  </si>
  <si>
    <t>Cena tepla [kč/GJ]</t>
  </si>
  <si>
    <t>Úspora na vytápění za rok</t>
  </si>
  <si>
    <r>
      <t>Úspora tepla [GJ/m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</si>
  <si>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Plocha stěny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</si>
  <si>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t>Plocha fasády RD</t>
  </si>
  <si>
    <t>Plocha [m2]</t>
  </si>
  <si>
    <t>HELUZ UNI 30 + 160 mm EPS</t>
  </si>
  <si>
    <t>HELUZ FAMILY 44 (omítka tl. 30 mm)</t>
  </si>
  <si>
    <t>Hromosvod (4 x kotvení)</t>
  </si>
  <si>
    <t>Popis kotveného předmětu</t>
  </si>
  <si>
    <t>Kolik ušetřím na vytápění za topnou sezónu, pokud nedokončím povrchovou úpravu (ETICS nebo Omítku)</t>
  </si>
  <si>
    <t xml:space="preserve">Cihla FAMILY 44 je tepelněizolační blok, kde omítka nese především vzduchotěsnou funkci. </t>
  </si>
  <si>
    <t>Cihla UNI 30 není tepelně izolační, a bez dodatečného zateplení má cca 3x horší tepelně izolační vlastnosti. Až po aplikaci ETICS se vyrovná cihle FAMILY 44.</t>
  </si>
  <si>
    <t>Popis kotevního systému</t>
  </si>
  <si>
    <t xml:space="preserve">Hmoždinka FID </t>
  </si>
  <si>
    <t>Hmoždinka DuoPower</t>
  </si>
  <si>
    <t>Ks</t>
  </si>
  <si>
    <t>Celková cena</t>
  </si>
  <si>
    <t>Celková cena kotvení:</t>
  </si>
  <si>
    <t>Cena za zásah</t>
  </si>
  <si>
    <t>Svítidlo na fasádu (2x kotvení)</t>
  </si>
  <si>
    <t>Drobný předmět - Kamera, zvonek, popisné číslo apod… (2x kotvení)</t>
  </si>
  <si>
    <t>Težký předmět - Klimatizace, markýza, přístřešky, satelit apod... (4x kotvení)</t>
  </si>
  <si>
    <t>Zabradlí pro balkón nebo francouzké okno v patře RD (4x kotvení)</t>
  </si>
  <si>
    <t>Celková cena:</t>
  </si>
  <si>
    <t>Hmoždinky DuoPower - střední zatížení FAMILY 44</t>
  </si>
  <si>
    <t>Hmoždinky DuoPower - lehké zatížení FAMILY 44</t>
  </si>
  <si>
    <t>TherMax 8/12 + hmoždinka - střední zatížení ETICS</t>
  </si>
  <si>
    <t>TherMax 12/16 + chemická kotva - velké zatížení ETICS</t>
  </si>
  <si>
    <t>Chemická kotva - velké zatížení FAMILY 44</t>
  </si>
  <si>
    <t>Hmoždinky FID - lehké zatížení ETICS</t>
  </si>
  <si>
    <t>TherMax 12/16  + Chem.kotva FIS P + Sítko FIS H K.</t>
  </si>
  <si>
    <t>Chem.kotva FIS P + Sítko FIS H K.</t>
  </si>
  <si>
    <t>TherMax 8/10 + Hmoždinka SX</t>
  </si>
  <si>
    <t>Cena kotvení na fasádě objektu (ceny jsou bez DPH)</t>
  </si>
  <si>
    <t>Počet předmětů</t>
  </si>
  <si>
    <t>Cena (ceny jsou bez DPH)</t>
  </si>
  <si>
    <t xml:space="preserve">Děšťový svod (4 x kotvení na NP.) </t>
  </si>
  <si>
    <t>V kalkulaci uvažováno se šrouby M8 délky 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</si>
</sst>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č&quot;;[Red]\-#,##0.00\ &quot;Kč&quot;"/>
    <numFmt numFmtId="164" formatCode="#,##0.0\ &quot;Kč&quot;"/>
    <numFmt numFmtId="165" formatCode="#,##0\ &quot;Kč&quot;"/>
    <numFmt numFmtId="166" formatCode="0.00000"/>
    <numFmt numFmtId="167" formatCode="#,##0.00\ &quot;Kč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202124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b/>
      <sz val="8"/>
      <color rgb="FF000000"/>
      <name val="Inherit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1" xfId="0" applyBorder="1"/>
    <xf numFmtId="164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64" fontId="5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165" fontId="7" fillId="0" borderId="6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 textRotation="90"/>
    </xf>
    <xf numFmtId="165" fontId="8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8" fontId="0" fillId="0" borderId="0" xfId="0" applyNumberFormat="1"/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/>
    </xf>
    <xf numFmtId="0" fontId="4" fillId="0" borderId="0" xfId="0" applyFont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0" fillId="5" borderId="0" xfId="0" applyFill="1"/>
    <xf numFmtId="164" fontId="2" fillId="5" borderId="0" xfId="0" applyNumberFormat="1" applyFont="1" applyFill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3511-CD0B-4DFE-BA4F-9118FC914122}">
  <dimension ref="B1:H41"/>
  <sheetViews>
    <sheetView tabSelected="1" zoomScale="60" zoomScaleNormal="60" workbookViewId="0">
      <selection activeCell="H18" sqref="H18"/>
    </sheetView>
  </sheetViews>
  <sheetFormatPr defaultColWidth="8.85546875" defaultRowHeight="15"/>
  <cols>
    <col min="2" max="2" width="22.42578125" customWidth="1"/>
    <col min="3" max="4" width="23.85546875" customWidth="1"/>
    <col min="5" max="5" width="19.28515625" style="17" customWidth="1"/>
    <col min="6" max="6" width="22.28515625" customWidth="1"/>
    <col min="7" max="8" width="20.85546875" style="1" customWidth="1"/>
  </cols>
  <sheetData>
    <row r="1" spans="2:8" ht="24" customHeight="1">
      <c r="C1" s="61" t="s">
        <v>80</v>
      </c>
      <c r="D1" s="61"/>
      <c r="G1"/>
      <c r="H1"/>
    </row>
    <row r="2" spans="2:8" ht="22.7" customHeight="1">
      <c r="C2" s="62" t="s">
        <v>5</v>
      </c>
      <c r="D2" s="62"/>
      <c r="G2"/>
      <c r="H2"/>
    </row>
    <row r="3" spans="2:8">
      <c r="C3" s="3" t="s">
        <v>3</v>
      </c>
      <c r="D3" s="3" t="s">
        <v>4</v>
      </c>
      <c r="E3" s="18"/>
      <c r="G3"/>
      <c r="H3"/>
    </row>
    <row r="4" spans="2:8">
      <c r="B4" s="5" t="s">
        <v>9</v>
      </c>
      <c r="C4" s="6">
        <v>1920</v>
      </c>
      <c r="D4" s="6">
        <v>3232</v>
      </c>
      <c r="E4" s="19"/>
      <c r="G4"/>
      <c r="H4"/>
    </row>
    <row r="5" spans="2:8">
      <c r="B5" s="5" t="s">
        <v>8</v>
      </c>
      <c r="C5" s="7">
        <v>0.35</v>
      </c>
      <c r="D5" s="7">
        <v>0.35</v>
      </c>
      <c r="E5" s="19"/>
      <c r="G5"/>
      <c r="H5"/>
    </row>
    <row r="6" spans="2:8">
      <c r="B6" s="5" t="s">
        <v>6</v>
      </c>
      <c r="C6" s="8">
        <f>(1-C5)*C4</f>
        <v>1248</v>
      </c>
      <c r="D6" s="8">
        <f>(1-D5)*D4</f>
        <v>2100.8000000000002</v>
      </c>
      <c r="E6" s="19"/>
      <c r="G6"/>
      <c r="H6"/>
    </row>
    <row r="7" spans="2:8">
      <c r="B7" s="5" t="s">
        <v>20</v>
      </c>
      <c r="C7" s="13" t="s">
        <v>14</v>
      </c>
      <c r="D7" s="13" t="s">
        <v>14</v>
      </c>
      <c r="E7" s="19"/>
      <c r="G7"/>
      <c r="H7"/>
    </row>
    <row r="8" spans="2:8" ht="17.25">
      <c r="B8" s="5" t="s">
        <v>12</v>
      </c>
      <c r="C8" s="1">
        <f>IF(C7="PU pěna",List2!B6,IF(C7="SB",List2!B5,IF(C7="SBC",List2!B4,IF(C7="SIDI",List2!B7,0))))</f>
        <v>0.45</v>
      </c>
      <c r="D8" s="1">
        <f>IF(D7="PU pěna",List2!C6,IF(D7="SB",List2!C5,IF(D7="SBC",List2!C4,IF(D7="SIDI",List2!C7,0))))</f>
        <v>0.65</v>
      </c>
      <c r="E8" s="19"/>
      <c r="G8"/>
      <c r="H8"/>
    </row>
    <row r="9" spans="2:8">
      <c r="B9" s="5" t="s">
        <v>7</v>
      </c>
      <c r="C9" s="63">
        <v>350</v>
      </c>
      <c r="D9" s="64"/>
      <c r="E9" s="19"/>
      <c r="G9"/>
      <c r="H9"/>
    </row>
    <row r="10" spans="2:8">
      <c r="B10" s="10" t="s">
        <v>11</v>
      </c>
      <c r="C10" s="11">
        <f>C6+(C8*C9)</f>
        <v>1405.5</v>
      </c>
      <c r="D10" s="11">
        <f>D6+(D8*C9)</f>
        <v>2328.3000000000002</v>
      </c>
      <c r="E10" s="20"/>
      <c r="F10" s="23"/>
      <c r="G10" s="23"/>
      <c r="H10" s="23"/>
    </row>
    <row r="11" spans="2:8">
      <c r="E11" s="19"/>
    </row>
    <row r="12" spans="2:8" ht="25.35" customHeight="1">
      <c r="C12" s="62" t="s">
        <v>2</v>
      </c>
      <c r="D12" s="62"/>
      <c r="E12" s="19"/>
    </row>
    <row r="13" spans="2:8">
      <c r="C13" s="3" t="s">
        <v>0</v>
      </c>
      <c r="D13" s="3" t="s">
        <v>1</v>
      </c>
      <c r="E13" s="19"/>
    </row>
    <row r="14" spans="2:8">
      <c r="B14" s="14" t="s">
        <v>29</v>
      </c>
      <c r="C14" s="15">
        <v>1789</v>
      </c>
      <c r="D14" s="65">
        <v>1393</v>
      </c>
      <c r="E14" s="20"/>
      <c r="F14" s="2"/>
      <c r="G14" s="4"/>
      <c r="H14" s="4"/>
    </row>
    <row r="15" spans="2:8">
      <c r="B15" s="14" t="s">
        <v>30</v>
      </c>
      <c r="C15" s="15">
        <v>2098</v>
      </c>
      <c r="D15" s="66"/>
      <c r="E15" s="22" t="s">
        <v>34</v>
      </c>
      <c r="F15" s="2"/>
      <c r="G15" s="4"/>
      <c r="H15" s="4"/>
    </row>
    <row r="16" spans="2:8">
      <c r="B16" s="14" t="s">
        <v>28</v>
      </c>
      <c r="C16" s="15">
        <v>2169</v>
      </c>
      <c r="D16" s="15">
        <v>1456</v>
      </c>
      <c r="E16" s="20"/>
      <c r="F16" s="2"/>
      <c r="G16" s="4"/>
      <c r="H16" s="4"/>
    </row>
    <row r="17" spans="2:8">
      <c r="B17" s="14" t="s">
        <v>27</v>
      </c>
      <c r="C17" s="15">
        <v>2101</v>
      </c>
      <c r="D17" s="15">
        <v>1449</v>
      </c>
      <c r="E17" s="20"/>
      <c r="F17" s="2"/>
      <c r="G17" s="4"/>
      <c r="H17" s="4"/>
    </row>
    <row r="18" spans="2:8">
      <c r="B18" s="14" t="s">
        <v>25</v>
      </c>
      <c r="C18" s="15">
        <v>2197</v>
      </c>
      <c r="D18" s="15"/>
      <c r="E18" s="19"/>
    </row>
    <row r="19" spans="2:8">
      <c r="B19" s="14" t="s">
        <v>31</v>
      </c>
      <c r="C19" s="65">
        <v>1700</v>
      </c>
      <c r="D19" s="15">
        <v>750</v>
      </c>
      <c r="E19" s="19" t="s">
        <v>33</v>
      </c>
    </row>
    <row r="20" spans="2:8">
      <c r="B20" s="14" t="s">
        <v>31</v>
      </c>
      <c r="C20" s="66"/>
      <c r="D20" s="15">
        <v>1000</v>
      </c>
      <c r="E20" s="19" t="s">
        <v>32</v>
      </c>
    </row>
    <row r="21" spans="2:8">
      <c r="B21" s="14" t="s">
        <v>26</v>
      </c>
      <c r="C21" s="15">
        <v>1300</v>
      </c>
      <c r="D21" s="15">
        <v>800</v>
      </c>
      <c r="E21" s="19"/>
    </row>
    <row r="22" spans="2:8">
      <c r="B22" s="14" t="s">
        <v>22</v>
      </c>
      <c r="C22" s="15">
        <v>1832</v>
      </c>
      <c r="D22" s="15">
        <v>1175</v>
      </c>
      <c r="E22" s="20"/>
    </row>
    <row r="23" spans="2:8">
      <c r="B23" s="14" t="s">
        <v>23</v>
      </c>
      <c r="C23" s="15">
        <v>1355</v>
      </c>
      <c r="D23" s="15">
        <v>905</v>
      </c>
      <c r="E23" s="20"/>
    </row>
    <row r="24" spans="2:8">
      <c r="B24" s="14" t="s">
        <v>35</v>
      </c>
      <c r="C24" s="15">
        <v>1700</v>
      </c>
      <c r="D24" s="15">
        <v>750</v>
      </c>
      <c r="E24" s="20"/>
    </row>
    <row r="25" spans="2:8">
      <c r="B25" s="14" t="s">
        <v>36</v>
      </c>
      <c r="C25" s="15">
        <v>2000</v>
      </c>
      <c r="D25" s="15">
        <v>900</v>
      </c>
      <c r="E25" s="20"/>
    </row>
    <row r="26" spans="2:8">
      <c r="B26" s="14" t="s">
        <v>36</v>
      </c>
      <c r="C26" s="15">
        <v>1400</v>
      </c>
      <c r="D26" s="15">
        <v>1100</v>
      </c>
      <c r="E26" s="20"/>
    </row>
    <row r="27" spans="2:8">
      <c r="B27" s="14" t="s">
        <v>37</v>
      </c>
      <c r="C27" s="15">
        <v>1600</v>
      </c>
      <c r="D27" s="15">
        <v>700</v>
      </c>
      <c r="E27" s="20"/>
    </row>
    <row r="28" spans="2:8">
      <c r="B28" s="14" t="s">
        <v>38</v>
      </c>
      <c r="C28" s="15">
        <v>2000</v>
      </c>
      <c r="D28" s="15">
        <v>1000</v>
      </c>
      <c r="E28" s="20"/>
    </row>
    <row r="29" spans="2:8">
      <c r="B29" s="14" t="s">
        <v>39</v>
      </c>
      <c r="C29" s="15">
        <v>2100</v>
      </c>
      <c r="D29" s="15">
        <v>750</v>
      </c>
      <c r="E29" s="20"/>
    </row>
    <row r="30" spans="2:8">
      <c r="B30" s="14" t="s">
        <v>39</v>
      </c>
      <c r="C30" s="15">
        <v>1500</v>
      </c>
      <c r="D30" s="15">
        <v>900</v>
      </c>
      <c r="E30" s="20"/>
    </row>
    <row r="31" spans="2:8">
      <c r="B31" s="14" t="s">
        <v>40</v>
      </c>
      <c r="C31" s="15">
        <v>2250</v>
      </c>
      <c r="D31" s="15">
        <v>1250</v>
      </c>
      <c r="E31" s="20"/>
    </row>
    <row r="32" spans="2:8">
      <c r="B32" s="14" t="s">
        <v>40</v>
      </c>
      <c r="C32" s="21">
        <v>2000</v>
      </c>
      <c r="D32" s="15">
        <v>1000</v>
      </c>
      <c r="E32" s="20"/>
    </row>
    <row r="33" spans="2:5">
      <c r="B33" s="14" t="s">
        <v>40</v>
      </c>
      <c r="C33" s="15">
        <v>2000</v>
      </c>
      <c r="D33" s="15">
        <v>900</v>
      </c>
      <c r="E33" s="20"/>
    </row>
    <row r="34" spans="2:5">
      <c r="B34" s="14" t="s">
        <v>39</v>
      </c>
      <c r="C34" s="15">
        <v>1800</v>
      </c>
      <c r="D34" s="15">
        <v>800</v>
      </c>
      <c r="E34" s="20"/>
    </row>
    <row r="35" spans="2:5">
      <c r="B35" s="10" t="s">
        <v>10</v>
      </c>
      <c r="C35" s="12">
        <f>AVERAGE(C14:C34)</f>
        <v>1844.55</v>
      </c>
      <c r="D35" s="12">
        <f>AVERAGE(D14:D34)</f>
        <v>998.84210526315792</v>
      </c>
      <c r="E35" s="20"/>
    </row>
    <row r="36" spans="2:5">
      <c r="B36" s="2"/>
      <c r="C36" s="4"/>
      <c r="D36" s="4"/>
      <c r="E36" s="20"/>
    </row>
    <row r="37" spans="2:5">
      <c r="C37" s="3" t="s">
        <v>21</v>
      </c>
      <c r="D37" s="3" t="s">
        <v>4</v>
      </c>
      <c r="E37" s="3" t="s">
        <v>13</v>
      </c>
    </row>
    <row r="38" spans="2:5" ht="21.6" customHeight="1">
      <c r="B38" s="16" t="s">
        <v>68</v>
      </c>
      <c r="C38" s="9">
        <f>C10+C35</f>
        <v>3250.05</v>
      </c>
      <c r="D38" s="9">
        <f>D10+D35</f>
        <v>3327.1421052631581</v>
      </c>
      <c r="E38" s="4">
        <f>D38-C38</f>
        <v>77.092105263157919</v>
      </c>
    </row>
    <row r="40" spans="2:5">
      <c r="C40" s="36" t="s">
        <v>49</v>
      </c>
      <c r="E40" s="3" t="s">
        <v>13</v>
      </c>
    </row>
    <row r="41" spans="2:5">
      <c r="B41" t="s">
        <v>48</v>
      </c>
      <c r="C41" s="57">
        <v>150</v>
      </c>
      <c r="E41" s="4">
        <f>E38*C41</f>
        <v>11563.815789473687</v>
      </c>
    </row>
  </sheetData>
  <mergeCells count="6">
    <mergeCell ref="C1:D1"/>
    <mergeCell ref="C12:D12"/>
    <mergeCell ref="C2:D2"/>
    <mergeCell ref="C9:D9"/>
    <mergeCell ref="C19:C20"/>
    <mergeCell ref="D14:D15"/>
  </mergeCells>
  <pageMargins left="0.7" right="0.7" top="0.78740157499999996" bottom="0.78740157499999996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799FDD-F9D4-4438-8715-0773F7BBD8B2}">
          <x14:formula1>
            <xm:f>List2!$A$4:$A$7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5988-EDB3-4857-99FB-E7376555B950}">
  <dimension ref="A2:J51"/>
  <sheetViews>
    <sheetView zoomScale="70" zoomScaleNormal="70" workbookViewId="0">
      <selection activeCell="A16" sqref="A16"/>
    </sheetView>
  </sheetViews>
  <sheetFormatPr defaultColWidth="8.85546875" defaultRowHeight="15"/>
  <cols>
    <col min="1" max="1" width="12.7109375" customWidth="1"/>
    <col min="2" max="2" width="36.140625" customWidth="1"/>
    <col min="3" max="3" width="25.85546875" customWidth="1"/>
    <col min="4" max="4" width="7.42578125" customWidth="1"/>
    <col min="5" max="5" width="8" customWidth="1"/>
    <col min="6" max="6" width="9.85546875" customWidth="1"/>
    <col min="7" max="7" width="25.85546875" customWidth="1"/>
    <col min="8" max="8" width="6.85546875" customWidth="1"/>
    <col min="9" max="9" width="8.140625" customWidth="1"/>
    <col min="10" max="10" width="9.85546875" customWidth="1"/>
  </cols>
  <sheetData>
    <row r="2" spans="1:10" ht="23.45" customHeight="1">
      <c r="C2" s="68" t="s">
        <v>78</v>
      </c>
      <c r="D2" s="68"/>
      <c r="E2" s="68"/>
      <c r="F2" s="68"/>
      <c r="G2" s="68"/>
      <c r="H2" s="68"/>
      <c r="I2" s="68"/>
      <c r="J2" s="68"/>
    </row>
    <row r="3" spans="1:10" ht="25.7" customHeight="1">
      <c r="A3" s="55"/>
      <c r="B3" s="56"/>
      <c r="C3" s="67" t="s">
        <v>50</v>
      </c>
      <c r="D3" s="67"/>
      <c r="E3" s="67"/>
      <c r="F3" s="67"/>
      <c r="G3" s="67" t="s">
        <v>51</v>
      </c>
      <c r="H3" s="67"/>
      <c r="I3" s="67"/>
      <c r="J3" s="67"/>
    </row>
    <row r="4" spans="1:10" ht="35.450000000000003" customHeight="1">
      <c r="A4" s="54" t="s">
        <v>79</v>
      </c>
      <c r="B4" s="47" t="s">
        <v>53</v>
      </c>
      <c r="C4" s="37" t="s">
        <v>57</v>
      </c>
      <c r="D4" s="37" t="s">
        <v>60</v>
      </c>
      <c r="E4" s="32" t="s">
        <v>63</v>
      </c>
      <c r="F4" s="32" t="s">
        <v>61</v>
      </c>
      <c r="G4" s="37" t="s">
        <v>57</v>
      </c>
      <c r="H4" s="37" t="s">
        <v>60</v>
      </c>
      <c r="I4" s="32" t="s">
        <v>63</v>
      </c>
      <c r="J4" s="32" t="s">
        <v>61</v>
      </c>
    </row>
    <row r="5" spans="1:10" ht="50.1" customHeight="1">
      <c r="A5" s="13">
        <v>2</v>
      </c>
      <c r="B5" s="39" t="s">
        <v>81</v>
      </c>
      <c r="C5" s="45" t="s">
        <v>77</v>
      </c>
      <c r="D5" s="48">
        <v>4</v>
      </c>
      <c r="E5" s="49">
        <v>136.5</v>
      </c>
      <c r="F5" s="53">
        <f>D5*E5*A5</f>
        <v>1092</v>
      </c>
      <c r="G5" s="45" t="s">
        <v>59</v>
      </c>
      <c r="H5" s="48">
        <v>4</v>
      </c>
      <c r="I5" s="49">
        <v>7.54</v>
      </c>
      <c r="J5" s="53">
        <f>H5*I5*A5</f>
        <v>60.32</v>
      </c>
    </row>
    <row r="6" spans="1:10" ht="50.1" customHeight="1">
      <c r="A6" s="13">
        <v>1</v>
      </c>
      <c r="B6" s="38" t="s">
        <v>52</v>
      </c>
      <c r="C6" s="45" t="s">
        <v>77</v>
      </c>
      <c r="D6" s="48">
        <v>4</v>
      </c>
      <c r="E6" s="49">
        <v>136.5</v>
      </c>
      <c r="F6" s="53">
        <f t="shared" ref="F6:F10" si="0">D6*E6*A6</f>
        <v>546</v>
      </c>
      <c r="G6" s="45" t="s">
        <v>59</v>
      </c>
      <c r="H6" s="48">
        <v>4</v>
      </c>
      <c r="I6" s="49">
        <v>7.54</v>
      </c>
      <c r="J6" s="53">
        <f t="shared" ref="J6:J10" si="1">H6*I6*A6</f>
        <v>30.16</v>
      </c>
    </row>
    <row r="7" spans="1:10" ht="50.1" customHeight="1">
      <c r="A7" s="13">
        <v>2</v>
      </c>
      <c r="B7" s="39" t="s">
        <v>64</v>
      </c>
      <c r="C7" s="45" t="s">
        <v>58</v>
      </c>
      <c r="D7" s="48">
        <v>2</v>
      </c>
      <c r="E7" s="49">
        <v>23.8</v>
      </c>
      <c r="F7" s="53">
        <f t="shared" si="0"/>
        <v>95.2</v>
      </c>
      <c r="G7" s="45" t="s">
        <v>59</v>
      </c>
      <c r="H7" s="48">
        <v>2</v>
      </c>
      <c r="I7" s="49">
        <v>7.54</v>
      </c>
      <c r="J7" s="53">
        <f t="shared" si="1"/>
        <v>30.16</v>
      </c>
    </row>
    <row r="8" spans="1:10" ht="50.1" customHeight="1">
      <c r="A8" s="13">
        <v>1</v>
      </c>
      <c r="B8" s="39" t="s">
        <v>67</v>
      </c>
      <c r="C8" s="46" t="s">
        <v>75</v>
      </c>
      <c r="D8" s="48">
        <v>4</v>
      </c>
      <c r="E8" s="49">
        <v>672.8</v>
      </c>
      <c r="F8" s="53">
        <f t="shared" si="0"/>
        <v>2691.2</v>
      </c>
      <c r="G8" s="45" t="s">
        <v>76</v>
      </c>
      <c r="H8" s="48">
        <v>4</v>
      </c>
      <c r="I8" s="49">
        <v>108.8</v>
      </c>
      <c r="J8" s="53">
        <f t="shared" si="1"/>
        <v>435.2</v>
      </c>
    </row>
    <row r="9" spans="1:10" ht="50.1" customHeight="1">
      <c r="A9" s="13">
        <v>2</v>
      </c>
      <c r="B9" s="39" t="s">
        <v>65</v>
      </c>
      <c r="C9" s="45" t="s">
        <v>58</v>
      </c>
      <c r="D9" s="48">
        <v>2</v>
      </c>
      <c r="E9" s="49">
        <v>23.8</v>
      </c>
      <c r="F9" s="53">
        <f t="shared" si="0"/>
        <v>95.2</v>
      </c>
      <c r="G9" s="45" t="s">
        <v>59</v>
      </c>
      <c r="H9" s="48">
        <v>2</v>
      </c>
      <c r="I9" s="49">
        <v>7.54</v>
      </c>
      <c r="J9" s="53">
        <f t="shared" si="1"/>
        <v>30.16</v>
      </c>
    </row>
    <row r="10" spans="1:10" ht="50.1" customHeight="1">
      <c r="A10" s="13">
        <v>1</v>
      </c>
      <c r="B10" s="40" t="s">
        <v>66</v>
      </c>
      <c r="C10" s="46" t="s">
        <v>75</v>
      </c>
      <c r="D10" s="48">
        <v>4</v>
      </c>
      <c r="E10" s="49">
        <v>672.8</v>
      </c>
      <c r="F10" s="53">
        <f t="shared" si="0"/>
        <v>2691.2</v>
      </c>
      <c r="G10" s="45" t="s">
        <v>76</v>
      </c>
      <c r="H10" s="48">
        <v>4</v>
      </c>
      <c r="I10" s="49">
        <v>108.8</v>
      </c>
      <c r="J10" s="53">
        <f t="shared" si="1"/>
        <v>435.2</v>
      </c>
    </row>
    <row r="12" spans="1:10">
      <c r="B12" s="50" t="s">
        <v>62</v>
      </c>
      <c r="C12" s="51"/>
      <c r="D12" s="51"/>
      <c r="E12" s="51"/>
      <c r="F12" s="52">
        <f>SUM(F5:F10)</f>
        <v>7210.7999999999993</v>
      </c>
      <c r="G12" s="51"/>
      <c r="H12" s="51"/>
      <c r="I12" s="51"/>
      <c r="J12" s="52">
        <f>SUM(J5:J10)</f>
        <v>1021.2</v>
      </c>
    </row>
    <row r="14" spans="1:10">
      <c r="B14" t="s">
        <v>82</v>
      </c>
    </row>
    <row r="17" spans="2:5">
      <c r="B17" t="s">
        <v>74</v>
      </c>
      <c r="E17" t="s">
        <v>70</v>
      </c>
    </row>
    <row r="34" spans="2:5">
      <c r="B34" t="s">
        <v>71</v>
      </c>
      <c r="E34" t="s">
        <v>69</v>
      </c>
    </row>
    <row r="51" spans="2:5">
      <c r="B51" t="s">
        <v>72</v>
      </c>
      <c r="E51" t="s">
        <v>73</v>
      </c>
    </row>
  </sheetData>
  <mergeCells count="3">
    <mergeCell ref="C3:F3"/>
    <mergeCell ref="G3:J3"/>
    <mergeCell ref="C2:J2"/>
  </mergeCells>
  <pageMargins left="0.7" right="0.7" top="0.78740157499999996" bottom="0.78740157499999996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077D-C8D5-4C76-AD32-693FFD6287CA}">
  <dimension ref="B1:I19"/>
  <sheetViews>
    <sheetView zoomScale="90" zoomScaleNormal="90" workbookViewId="0">
      <selection activeCell="H16" sqref="H16"/>
    </sheetView>
  </sheetViews>
  <sheetFormatPr defaultColWidth="8.85546875" defaultRowHeight="15"/>
  <cols>
    <col min="2" max="2" width="12.28515625" customWidth="1"/>
    <col min="3" max="5" width="12.85546875" customWidth="1"/>
    <col min="6" max="6" width="12" customWidth="1"/>
    <col min="7" max="7" width="12.85546875" customWidth="1"/>
    <col min="8" max="8" width="28.7109375" customWidth="1"/>
    <col min="9" max="9" width="16.42578125" customWidth="1"/>
  </cols>
  <sheetData>
    <row r="1" spans="2:9">
      <c r="B1" t="s">
        <v>41</v>
      </c>
    </row>
    <row r="3" spans="2:9" ht="26.45" customHeight="1" thickBot="1">
      <c r="B3" s="71" t="s">
        <v>54</v>
      </c>
      <c r="C3" s="71"/>
      <c r="D3" s="71"/>
      <c r="E3" s="71"/>
      <c r="F3" s="71"/>
      <c r="G3" s="71"/>
      <c r="H3" s="71"/>
      <c r="I3" s="35"/>
    </row>
    <row r="4" spans="2:9">
      <c r="B4" s="72" t="s">
        <v>42</v>
      </c>
      <c r="C4" s="73"/>
      <c r="D4" s="73" t="s">
        <v>46</v>
      </c>
      <c r="E4" s="75" t="s">
        <v>43</v>
      </c>
      <c r="F4" s="73" t="s">
        <v>44</v>
      </c>
      <c r="G4" s="73" t="s">
        <v>47</v>
      </c>
      <c r="H4" s="69" t="s">
        <v>45</v>
      </c>
    </row>
    <row r="5" spans="2:9" ht="26.45" customHeight="1">
      <c r="B5" s="41" t="s">
        <v>17</v>
      </c>
      <c r="C5" s="32" t="s">
        <v>18</v>
      </c>
      <c r="D5" s="74"/>
      <c r="E5" s="76"/>
      <c r="F5" s="74"/>
      <c r="G5" s="74"/>
      <c r="H5" s="70"/>
    </row>
    <row r="6" spans="2:9" ht="24" customHeight="1" thickBot="1">
      <c r="B6" s="42">
        <v>0.51</v>
      </c>
      <c r="C6" s="33">
        <v>0.19</v>
      </c>
      <c r="D6" s="43">
        <f>ABS((B6-C6)/3.25)</f>
        <v>9.8461538461538461E-2</v>
      </c>
      <c r="E6" s="58">
        <v>3500</v>
      </c>
      <c r="F6" s="34">
        <f>($E$6)*0.309</f>
        <v>1081.5</v>
      </c>
      <c r="G6" s="59">
        <v>150</v>
      </c>
      <c r="H6" s="60">
        <f>D6*F6*$G$6</f>
        <v>15972.923076923076</v>
      </c>
    </row>
    <row r="7" spans="2:9">
      <c r="E7" s="1"/>
      <c r="F7" s="1"/>
      <c r="G7" s="1"/>
      <c r="H7" s="1"/>
      <c r="I7" s="1"/>
    </row>
    <row r="8" spans="2:9">
      <c r="E8" s="1"/>
      <c r="F8" s="1"/>
      <c r="G8" s="24"/>
      <c r="H8" s="1"/>
      <c r="I8" s="25"/>
    </row>
    <row r="9" spans="2:9">
      <c r="B9" t="s">
        <v>55</v>
      </c>
      <c r="E9" s="1"/>
      <c r="F9" s="1"/>
      <c r="G9" s="24"/>
      <c r="H9" s="1"/>
      <c r="I9" s="25"/>
    </row>
    <row r="10" spans="2:9">
      <c r="B10" s="44" t="s">
        <v>56</v>
      </c>
      <c r="E10" s="1"/>
      <c r="F10" s="2"/>
      <c r="H10" s="1"/>
      <c r="I10" s="25"/>
    </row>
    <row r="11" spans="2:9">
      <c r="B11" s="26"/>
      <c r="C11" s="26"/>
      <c r="E11" s="1"/>
      <c r="G11" s="27"/>
      <c r="H11" s="1"/>
      <c r="I11" s="25"/>
    </row>
    <row r="12" spans="2:9">
      <c r="B12" s="1"/>
      <c r="C12" s="1"/>
      <c r="E12" s="1"/>
      <c r="G12" s="27"/>
      <c r="H12" s="1"/>
      <c r="I12" s="25"/>
    </row>
    <row r="13" spans="2:9">
      <c r="B13" s="1"/>
      <c r="C13" s="1"/>
      <c r="E13" s="1"/>
      <c r="G13" s="27"/>
      <c r="H13" s="1"/>
      <c r="I13" s="25"/>
    </row>
    <row r="14" spans="2:9">
      <c r="B14" s="1"/>
      <c r="C14" s="28"/>
      <c r="D14" s="1"/>
      <c r="E14" s="1"/>
      <c r="G14" s="27"/>
      <c r="H14" s="1"/>
      <c r="I14" s="25"/>
    </row>
    <row r="15" spans="2:9">
      <c r="C15" s="1"/>
      <c r="D15" s="1"/>
      <c r="E15" s="1"/>
      <c r="G15" s="27"/>
      <c r="H15" s="1"/>
      <c r="I15" s="25"/>
    </row>
    <row r="16" spans="2:9">
      <c r="C16" s="1"/>
      <c r="D16" s="1"/>
      <c r="E16" s="1"/>
      <c r="G16" s="27"/>
      <c r="H16" s="1"/>
      <c r="I16" s="25"/>
    </row>
    <row r="17" spans="2:9">
      <c r="D17" s="1"/>
      <c r="E17" s="1"/>
      <c r="F17" s="1"/>
      <c r="G17" s="24"/>
      <c r="H17" s="1"/>
      <c r="I17" s="25"/>
    </row>
    <row r="18" spans="2:9" ht="15.75">
      <c r="B18" s="29"/>
      <c r="C18" s="27"/>
      <c r="E18" s="1"/>
    </row>
    <row r="19" spans="2:9" ht="15.75">
      <c r="B19" s="30"/>
      <c r="C19" s="27"/>
      <c r="G19" s="31"/>
      <c r="H19" s="31"/>
    </row>
  </sheetData>
  <mergeCells count="7">
    <mergeCell ref="H4:H5"/>
    <mergeCell ref="B3:H3"/>
    <mergeCell ref="B4:C4"/>
    <mergeCell ref="D4:D5"/>
    <mergeCell ref="E4:E5"/>
    <mergeCell ref="F4:F5"/>
    <mergeCell ref="G4:G5"/>
  </mergeCells>
  <pageMargins left="0.7" right="0.7" top="0.78740157499999996" bottom="0.78740157499999996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FD4E-3A69-4747-8B30-688F570C0852}">
  <dimension ref="A3:D7"/>
  <sheetViews>
    <sheetView workbookViewId="0">
      <selection activeCell="D10" sqref="D10"/>
    </sheetView>
  </sheetViews>
  <sheetFormatPr defaultColWidth="8.85546875" defaultRowHeight="15"/>
  <cols>
    <col min="3" max="3" width="10.140625" customWidth="1"/>
  </cols>
  <sheetData>
    <row r="3" spans="1:4">
      <c r="A3" t="s">
        <v>20</v>
      </c>
      <c r="B3" s="1" t="s">
        <v>17</v>
      </c>
      <c r="C3" s="1" t="s">
        <v>18</v>
      </c>
      <c r="D3" s="1" t="s">
        <v>24</v>
      </c>
    </row>
    <row r="4" spans="1:4">
      <c r="A4" t="s">
        <v>16</v>
      </c>
      <c r="B4" s="1">
        <v>0.71</v>
      </c>
      <c r="C4" s="1">
        <v>0.89</v>
      </c>
      <c r="D4">
        <v>1.17</v>
      </c>
    </row>
    <row r="5" spans="1:4">
      <c r="A5" t="s">
        <v>19</v>
      </c>
      <c r="B5" s="1">
        <v>0.68</v>
      </c>
      <c r="C5" s="1">
        <v>0.89</v>
      </c>
      <c r="D5">
        <v>1.06</v>
      </c>
    </row>
    <row r="6" spans="1:4">
      <c r="A6" t="s">
        <v>14</v>
      </c>
      <c r="B6" s="1">
        <v>0.45</v>
      </c>
      <c r="C6" s="1">
        <v>0.65</v>
      </c>
      <c r="D6">
        <v>0.72</v>
      </c>
    </row>
    <row r="7" spans="1:4">
      <c r="A7" t="s">
        <v>15</v>
      </c>
      <c r="B7" s="1">
        <v>0.52</v>
      </c>
      <c r="C7" s="1">
        <v>0.75</v>
      </c>
      <c r="D7">
        <v>0.83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Cena fasády</vt:lpstr>
      <vt:lpstr>Cena kotvení</vt:lpstr>
      <vt:lpstr>Úspora tepla 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Kucera Jiri</cp:lastModifiedBy>
  <dcterms:created xsi:type="dcterms:W3CDTF">2023-04-28T10:32:01Z</dcterms:created>
  <dcterms:modified xsi:type="dcterms:W3CDTF">2024-02-01T08:38:14Z</dcterms:modified>
</cp:coreProperties>
</file>